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4b934deb2fd3f0/Documents/Parish Clerk/Parish Council 2023-24/Meetings/14 December 2023/Finance/"/>
    </mc:Choice>
  </mc:AlternateContent>
  <xr:revisionPtr revIDLastSave="0" documentId="8_{95F34967-D9C0-4AC4-BA06-C8BA59DA0AC1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2022-23" sheetId="5" r:id="rId1"/>
    <sheet name="Earmarked funds" sheetId="2" r:id="rId2"/>
    <sheet name="Sheet1" sheetId="6" r:id="rId3"/>
  </sheets>
  <definedNames>
    <definedName name="_ftn1" localSheetId="2">Sheet1!$A$29</definedName>
    <definedName name="_ftnref1" localSheetId="2">Sheet1!$G$29</definedName>
    <definedName name="_xlnm.Print_Area" localSheetId="0">'2022-23'!$A$1:$H$27</definedName>
    <definedName name="_xlnm.Print_Area" localSheetId="2">Sheet1!$A$1:$H$65</definedName>
    <definedName name="_xlnm.Print_Titles" localSheetId="0">'2022-23'!$A:$A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6" l="1"/>
  <c r="G33" i="6" l="1"/>
  <c r="G29" i="6" s="1"/>
  <c r="E47" i="6" l="1"/>
  <c r="B47" i="6"/>
  <c r="E5" i="2" l="1"/>
  <c r="B54" i="6"/>
  <c r="D47" i="6"/>
  <c r="B25" i="5"/>
  <c r="C22" i="5"/>
  <c r="D17" i="5"/>
  <c r="D5" i="5" l="1"/>
  <c r="E22" i="5" l="1"/>
  <c r="E21" i="5" l="1"/>
  <c r="B22" i="2" l="1"/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3" i="5"/>
  <c r="E5" i="5"/>
  <c r="D25" i="5" l="1"/>
  <c r="F25" i="5" l="1"/>
  <c r="F27" i="5" l="1"/>
  <c r="C25" i="5"/>
  <c r="E25" i="5" l="1"/>
  <c r="B14" i="2" l="1"/>
  <c r="C14" i="2"/>
  <c r="E14" i="2" l="1"/>
</calcChain>
</file>

<file path=xl/sharedStrings.xml><?xml version="1.0" encoding="utf-8"?>
<sst xmlns="http://schemas.openxmlformats.org/spreadsheetml/2006/main" count="136" uniqueCount="94">
  <si>
    <t>Salary (including tax)</t>
  </si>
  <si>
    <t>Stationery</t>
  </si>
  <si>
    <t>Postage &amp; Telephone</t>
  </si>
  <si>
    <t>Clerk Travel expenses</t>
  </si>
  <si>
    <t>Playground Equipment</t>
  </si>
  <si>
    <t>Playground Maintenance</t>
  </si>
  <si>
    <t>Office equipment</t>
  </si>
  <si>
    <t>Insurance</t>
  </si>
  <si>
    <t>Training</t>
  </si>
  <si>
    <t>Audit (External and internal)</t>
  </si>
  <si>
    <t>Village Hall hire</t>
  </si>
  <si>
    <t>Subscriptions</t>
  </si>
  <si>
    <t xml:space="preserve">Chairman's Allowance </t>
  </si>
  <si>
    <t>VAT</t>
  </si>
  <si>
    <t>Misc</t>
  </si>
  <si>
    <t>TOTAL</t>
  </si>
  <si>
    <t>spent</t>
  </si>
  <si>
    <t>Defibrillator</t>
  </si>
  <si>
    <t xml:space="preserve">Parish Plan Stoneleigh </t>
  </si>
  <si>
    <t xml:space="preserve">Community Plan Ashow </t>
  </si>
  <si>
    <t xml:space="preserve">Elections </t>
  </si>
  <si>
    <t>Neighbourhood Plan</t>
  </si>
  <si>
    <t>Grant Speed Gun</t>
  </si>
  <si>
    <t>Ashow Notice Boards</t>
  </si>
  <si>
    <t>Planning Consultation</t>
  </si>
  <si>
    <t>Transparency Fund</t>
  </si>
  <si>
    <t>Total</t>
  </si>
  <si>
    <t>Equipment maintenance</t>
  </si>
  <si>
    <t>Spend to date</t>
  </si>
  <si>
    <t>Expected costs</t>
  </si>
  <si>
    <t>Proposed</t>
  </si>
  <si>
    <t>Earmarked Funds</t>
  </si>
  <si>
    <t>Neighbourhood Plan:</t>
  </si>
  <si>
    <t>Extra from Precept 18-19</t>
  </si>
  <si>
    <t>Comments</t>
  </si>
  <si>
    <t>Grants</t>
  </si>
  <si>
    <t>Total spend</t>
  </si>
  <si>
    <t>(Apr - Sep)</t>
  </si>
  <si>
    <t>(Nov - Mar)</t>
  </si>
  <si>
    <t>B'ham Road consultation</t>
  </si>
  <si>
    <t>increased cost of internal audit</t>
  </si>
  <si>
    <t>Painting of phone boxes</t>
  </si>
  <si>
    <t>New online bank account</t>
  </si>
  <si>
    <t>Likely to increase next year when local meetings resume</t>
  </si>
  <si>
    <t>Bank account costs</t>
  </si>
  <si>
    <t>increase</t>
  </si>
  <si>
    <t>Will increase with return of physical meetings</t>
  </si>
  <si>
    <t>Budget 21/22</t>
  </si>
  <si>
    <t>Overspend likely due to cross-over with new clerk</t>
  </si>
  <si>
    <t>New PO Box</t>
  </si>
  <si>
    <t>Potential repairs to spinner</t>
  </si>
  <si>
    <t>Potential training for new clerk</t>
  </si>
  <si>
    <t>Potential cost for replacement posts</t>
  </si>
  <si>
    <t>Planning campaigns</t>
  </si>
  <si>
    <t>Village fund</t>
  </si>
  <si>
    <t>Proposed funds</t>
  </si>
  <si>
    <t>Potential replacement laptop</t>
  </si>
  <si>
    <t>21/22</t>
  </si>
  <si>
    <t>Anticipated</t>
  </si>
  <si>
    <t>22/23 Budget</t>
  </si>
  <si>
    <t>Budget and Proposed Precept 2022/23</t>
  </si>
  <si>
    <t>Neighbourhood Plan*</t>
  </si>
  <si>
    <t>* Neighbourhood Plan:</t>
  </si>
  <si>
    <t>Total earmarked funds</t>
  </si>
  <si>
    <t>Budget and Proposed Precept 2023/24</t>
  </si>
  <si>
    <t>(Oct - Mar)</t>
  </si>
  <si>
    <t>Suggested 10% increase to insurance</t>
  </si>
  <si>
    <t>New councillor training</t>
  </si>
  <si>
    <t>Professional fees/services</t>
  </si>
  <si>
    <t>Payroll &amp; ICO</t>
  </si>
  <si>
    <t>Potential cost for replacement posts &amp; noticeboard</t>
  </si>
  <si>
    <t>Painting of phoneboxes</t>
  </si>
  <si>
    <t>Increased following advice from WDC</t>
  </si>
  <si>
    <t xml:space="preserve">Budget </t>
  </si>
  <si>
    <t>PO Box renewal</t>
  </si>
  <si>
    <t>Will need an external audit this year.</t>
  </si>
  <si>
    <t>PAYMENTS</t>
  </si>
  <si>
    <t>RECEIPTS</t>
  </si>
  <si>
    <t>Precept</t>
  </si>
  <si>
    <t>Interest</t>
  </si>
  <si>
    <t>VAT refund</t>
  </si>
  <si>
    <t>Other</t>
  </si>
  <si>
    <t>spend 22/23</t>
  </si>
  <si>
    <t>Full year</t>
  </si>
  <si>
    <t>23/24</t>
  </si>
  <si>
    <t>24/25 Budget</t>
  </si>
  <si>
    <t>£650.00 </t>
  </si>
  <si>
    <t>Equipment/maintenance</t>
  </si>
  <si>
    <t>Electricity</t>
  </si>
  <si>
    <t>S137</t>
  </si>
  <si>
    <t>Locality funding?</t>
  </si>
  <si>
    <t>Parish Online and Website</t>
  </si>
  <si>
    <t>Check with Gary</t>
  </si>
  <si>
    <t>With NALC increase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</si>
</sst>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164" formatCode="&quot;£&quot;#,##0.00"/>
    <numFmt numFmtId="165" formatCode="#,##0.0000"/>
    <numFmt numFmtId="166" formatCode="[$£-809]#,##0.00"/>
    <numFmt numFmtId="167" formatCode="#,##0.0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164" fontId="0" fillId="0" borderId="0" xfId="0" applyNumberFormat="1"/>
    <xf numFmtId="164" fontId="4" fillId="0" borderId="0" xfId="0" applyNumberFormat="1" applyFont="1"/>
    <xf numFmtId="4" fontId="0" fillId="0" borderId="0" xfId="0" applyNumberFormat="1"/>
    <xf numFmtId="164" fontId="6" fillId="0" borderId="0" xfId="0" applyNumberFormat="1" applyFont="1"/>
    <xf numFmtId="164" fontId="5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right"/>
    </xf>
    <xf numFmtId="164" fontId="0" fillId="2" borderId="0" xfId="0" applyNumberFormat="1" applyFill="1"/>
    <xf numFmtId="0" fontId="0" fillId="2" borderId="0" xfId="0" applyFill="1"/>
    <xf numFmtId="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4" fontId="3" fillId="0" borderId="0" xfId="0" applyNumberFormat="1" applyFont="1"/>
    <xf numFmtId="164" fontId="3" fillId="0" borderId="2" xfId="0" applyNumberFormat="1" applyFont="1" applyBorder="1"/>
    <xf numFmtId="0" fontId="3" fillId="0" borderId="2" xfId="0" applyFont="1" applyBorder="1"/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right"/>
    </xf>
    <xf numFmtId="16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7" fontId="1" fillId="0" borderId="0" xfId="0" applyNumberFormat="1" applyFont="1" applyAlignment="1">
      <alignment horizontal="right"/>
    </xf>
    <xf numFmtId="164" fontId="5" fillId="2" borderId="0" xfId="0" applyNumberFormat="1" applyFont="1" applyFill="1"/>
    <xf numFmtId="166" fontId="0" fillId="0" borderId="0" xfId="1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7" fillId="0" borderId="0" xfId="0" applyNumberFormat="1" applyFont="1"/>
    <xf numFmtId="0" fontId="10" fillId="0" borderId="0" xfId="0" applyFont="1"/>
    <xf numFmtId="4" fontId="10" fillId="0" borderId="0" xfId="0" applyNumberFormat="1" applyFont="1"/>
    <xf numFmtId="164" fontId="11" fillId="0" borderId="0" xfId="0" applyNumberFormat="1" applyFont="1" applyAlignment="1">
      <alignment horizontal="right"/>
    </xf>
    <xf numFmtId="0" fontId="11" fillId="0" borderId="0" xfId="0" applyFont="1"/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4" fontId="12" fillId="0" borderId="0" xfId="0" applyNumberFormat="1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0" fillId="0" borderId="3" xfId="0" applyFont="1" applyBorder="1"/>
    <xf numFmtId="164" fontId="11" fillId="0" borderId="3" xfId="0" applyNumberFormat="1" applyFont="1" applyBorder="1" applyAlignment="1">
      <alignment horizontal="right"/>
    </xf>
    <xf numFmtId="164" fontId="10" fillId="0" borderId="3" xfId="0" applyNumberFormat="1" applyFont="1" applyBorder="1"/>
    <xf numFmtId="164" fontId="10" fillId="0" borderId="4" xfId="0" applyNumberFormat="1" applyFont="1" applyBorder="1"/>
    <xf numFmtId="164" fontId="11" fillId="0" borderId="0" xfId="0" applyNumberFormat="1" applyFont="1"/>
    <xf numFmtId="0" fontId="13" fillId="0" borderId="0" xfId="0" applyFont="1"/>
    <xf numFmtId="41" fontId="14" fillId="3" borderId="0" xfId="0" applyNumberFormat="1" applyFont="1" applyFill="1" applyAlignment="1">
      <alignment horizontal="left" wrapText="1"/>
    </xf>
    <xf numFmtId="0" fontId="15" fillId="0" borderId="3" xfId="0" applyFont="1" applyBorder="1"/>
    <xf numFmtId="164" fontId="13" fillId="0" borderId="3" xfId="0" applyNumberFormat="1" applyFont="1" applyBorder="1" applyAlignment="1">
      <alignment horizontal="right"/>
    </xf>
    <xf numFmtId="0" fontId="15" fillId="0" borderId="1" xfId="0" applyFont="1" applyBorder="1"/>
    <xf numFmtId="4" fontId="15" fillId="0" borderId="2" xfId="0" applyNumberFormat="1" applyFont="1" applyBorder="1"/>
    <xf numFmtId="164" fontId="15" fillId="0" borderId="2" xfId="0" applyNumberFormat="1" applyFont="1" applyBorder="1" applyAlignment="1">
      <alignment horizontal="right"/>
    </xf>
    <xf numFmtId="164" fontId="15" fillId="0" borderId="2" xfId="0" applyNumberFormat="1" applyFont="1" applyBorder="1"/>
    <xf numFmtId="0" fontId="15" fillId="0" borderId="0" xfId="0" applyFont="1"/>
    <xf numFmtId="4" fontId="15" fillId="0" borderId="0" xfId="0" applyNumberFormat="1" applyFont="1"/>
    <xf numFmtId="164" fontId="13" fillId="0" borderId="0" xfId="0" applyNumberFormat="1" applyFont="1" applyAlignment="1">
      <alignment horizontal="right"/>
    </xf>
    <xf numFmtId="164" fontId="15" fillId="0" borderId="0" xfId="0" applyNumberFormat="1" applyFont="1"/>
    <xf numFmtId="165" fontId="15" fillId="0" borderId="0" xfId="0" applyNumberFormat="1" applyFont="1" applyAlignment="1">
      <alignment horizontal="right"/>
    </xf>
    <xf numFmtId="167" fontId="1" fillId="0" borderId="0" xfId="0" applyNumberFormat="1" applyFont="1"/>
    <xf numFmtId="10" fontId="1" fillId="0" borderId="0" xfId="2" applyNumberFormat="1" applyFont="1"/>
    <xf numFmtId="164" fontId="4" fillId="2" borderId="0" xfId="0" applyNumberFormat="1" applyFont="1" applyFill="1"/>
    <xf numFmtId="164" fontId="3" fillId="2" borderId="0" xfId="0" applyNumberFormat="1" applyFont="1" applyFill="1"/>
    <xf numFmtId="164" fontId="4" fillId="0" borderId="0" xfId="0" quotePrefix="1" applyNumberFormat="1" applyFont="1"/>
    <xf numFmtId="41" fontId="13" fillId="3" borderId="0" xfId="0" applyNumberFormat="1" applyFont="1" applyFill="1" applyAlignment="1">
      <alignment horizontal="left" wrapText="1"/>
    </xf>
    <xf numFmtId="164" fontId="7" fillId="4" borderId="0" xfId="0" applyNumberFormat="1" applyFont="1" applyFill="1"/>
    <xf numFmtId="0" fontId="1" fillId="0" borderId="3" xfId="0" applyFont="1" applyBorder="1"/>
    <xf numFmtId="8" fontId="10" fillId="0" borderId="0" xfId="0" applyNumberFormat="1" applyFont="1" applyAlignment="1">
      <alignment horizontal="right" vertical="center"/>
    </xf>
    <xf numFmtId="164" fontId="15" fillId="5" borderId="3" xfId="0" applyNumberFormat="1" applyFont="1" applyFill="1" applyBorder="1"/>
    <xf numFmtId="4" fontId="15" fillId="5" borderId="3" xfId="0" applyNumberFormat="1" applyFont="1" applyFill="1" applyBorder="1"/>
    <xf numFmtId="164" fontId="15" fillId="5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vertical="center"/>
    </xf>
    <xf numFmtId="8" fontId="17" fillId="0" borderId="3" xfId="0" applyNumberFormat="1" applyFont="1" applyBorder="1" applyAlignment="1">
      <alignment horizontal="right" vertical="center"/>
    </xf>
    <xf numFmtId="8" fontId="17" fillId="6" borderId="3" xfId="0" applyNumberFormat="1" applyFont="1" applyFill="1" applyBorder="1" applyAlignment="1">
      <alignment horizontal="right" vertical="center"/>
    </xf>
    <xf numFmtId="8" fontId="18" fillId="0" borderId="3" xfId="0" applyNumberFormat="1" applyFont="1" applyBorder="1" applyAlignment="1">
      <alignment horizontal="right" vertical="center"/>
    </xf>
    <xf numFmtId="8" fontId="18" fillId="6" borderId="3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8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5" fillId="0" borderId="3" xfId="3" applyFont="1" applyBorder="1" applyAlignment="1">
      <alignment vertical="center"/>
    </xf>
    <xf numFmtId="8" fontId="10" fillId="0" borderId="3" xfId="0" applyNumberFormat="1" applyFont="1" applyBorder="1" applyAlignment="1">
      <alignment horizontal="right" vertical="center"/>
    </xf>
    <xf numFmtId="0" fontId="0" fillId="0" borderId="3" xfId="0" applyBorder="1"/>
    <xf numFmtId="0" fontId="10" fillId="5" borderId="5" xfId="0" applyFont="1" applyFill="1" applyBorder="1"/>
    <xf numFmtId="164" fontId="10" fillId="5" borderId="5" xfId="0" applyNumberFormat="1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4" fontId="10" fillId="5" borderId="5" xfId="0" applyNumberFormat="1" applyFont="1" applyFill="1" applyBorder="1" applyAlignment="1">
      <alignment horizontal="right"/>
    </xf>
    <xf numFmtId="0" fontId="15" fillId="5" borderId="3" xfId="0" applyFont="1" applyFill="1" applyBorder="1" applyAlignment="1">
      <alignment vertical="center"/>
    </xf>
    <xf numFmtId="164" fontId="13" fillId="0" borderId="3" xfId="3" applyNumberFormat="1" applyFont="1" applyBorder="1" applyAlignment="1">
      <alignment horizontal="right" vertical="center"/>
    </xf>
    <xf numFmtId="8" fontId="18" fillId="0" borderId="4" xfId="0" applyNumberFormat="1" applyFont="1" applyBorder="1" applyAlignment="1">
      <alignment horizontal="right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5D3F-63C5-40FA-9AB9-534917667361}">
  <sheetPr>
    <pageSetUpPr fitToPage="1"/>
  </sheetPr>
  <dimension ref="A1:J28"/>
  <sheetViews>
    <sheetView showGridLines="0" topLeftCell="A16" zoomScale="80" zoomScaleNormal="80" workbookViewId="0">
      <selection activeCell="D29" sqref="D29"/>
    </sheetView>
  </sheetViews>
  <sheetFormatPr defaultRowHeight="14.4" x14ac:dyDescent="0.3"/>
  <cols>
    <col min="1" max="1" width="28.109375" style="3" customWidth="1"/>
    <col min="2" max="2" width="15" style="16" customWidth="1"/>
    <col min="3" max="3" width="15.6640625" style="11" customWidth="1"/>
    <col min="4" max="4" width="15.44140625" style="11" customWidth="1"/>
    <col min="5" max="5" width="12.6640625" style="3" customWidth="1"/>
    <col min="6" max="6" width="16.109375" style="16" customWidth="1"/>
    <col min="7" max="7" width="5" customWidth="1"/>
    <col min="8" max="8" width="55.5546875" customWidth="1"/>
    <col min="10" max="10" width="10.5546875" customWidth="1"/>
  </cols>
  <sheetData>
    <row r="1" spans="1:10" ht="15.6" x14ac:dyDescent="0.3">
      <c r="A1" s="35" t="s">
        <v>60</v>
      </c>
      <c r="B1" s="36"/>
      <c r="C1" s="37"/>
      <c r="D1" s="37"/>
      <c r="E1" s="35"/>
      <c r="F1" s="36"/>
      <c r="G1" s="38"/>
      <c r="H1" s="38"/>
    </row>
    <row r="2" spans="1:10" ht="15.6" x14ac:dyDescent="0.3">
      <c r="A2" s="35"/>
      <c r="B2" s="36"/>
      <c r="C2" s="37"/>
      <c r="D2" s="37"/>
      <c r="E2" s="35" t="s">
        <v>58</v>
      </c>
      <c r="F2" s="36"/>
      <c r="G2" s="38"/>
      <c r="H2" s="38"/>
    </row>
    <row r="3" spans="1:10" ht="15.6" x14ac:dyDescent="0.3">
      <c r="A3" s="35"/>
      <c r="B3" s="36"/>
      <c r="C3" s="39" t="s">
        <v>28</v>
      </c>
      <c r="D3" s="39" t="s">
        <v>29</v>
      </c>
      <c r="E3" s="40" t="s">
        <v>36</v>
      </c>
      <c r="F3" s="41" t="s">
        <v>30</v>
      </c>
      <c r="G3" s="38"/>
      <c r="H3" s="38"/>
    </row>
    <row r="4" spans="1:10" s="1" customFormat="1" ht="15.6" x14ac:dyDescent="0.3">
      <c r="A4" s="42"/>
      <c r="B4" s="43" t="s">
        <v>47</v>
      </c>
      <c r="C4" s="39" t="s">
        <v>37</v>
      </c>
      <c r="D4" s="39" t="s">
        <v>38</v>
      </c>
      <c r="E4" s="40" t="s">
        <v>57</v>
      </c>
      <c r="F4" s="41" t="s">
        <v>59</v>
      </c>
      <c r="G4" s="42"/>
      <c r="H4" s="42" t="s">
        <v>34</v>
      </c>
    </row>
    <row r="5" spans="1:10" ht="15.6" x14ac:dyDescent="0.3">
      <c r="A5" s="44" t="s">
        <v>0</v>
      </c>
      <c r="B5" s="45">
        <v>9057</v>
      </c>
      <c r="C5" s="14">
        <v>4502.99</v>
      </c>
      <c r="D5" s="45">
        <f>603*6+430+430+600</f>
        <v>5078</v>
      </c>
      <c r="E5" s="46">
        <f t="shared" ref="E5:E23" si="0">+D5+C5</f>
        <v>9580.99</v>
      </c>
      <c r="F5" s="47">
        <v>9500</v>
      </c>
      <c r="G5" s="38"/>
      <c r="H5" s="48" t="s">
        <v>48</v>
      </c>
      <c r="J5" s="4"/>
    </row>
    <row r="6" spans="1:10" ht="15.6" x14ac:dyDescent="0.3">
      <c r="A6" s="44" t="s">
        <v>1</v>
      </c>
      <c r="B6" s="45">
        <v>150</v>
      </c>
      <c r="C6" s="45">
        <v>34.99</v>
      </c>
      <c r="D6" s="45">
        <v>20</v>
      </c>
      <c r="E6" s="46">
        <f t="shared" si="0"/>
        <v>54.99</v>
      </c>
      <c r="F6" s="47">
        <v>100</v>
      </c>
      <c r="G6" s="38"/>
      <c r="H6" s="38"/>
    </row>
    <row r="7" spans="1:10" ht="15.6" x14ac:dyDescent="0.3">
      <c r="A7" s="44" t="s">
        <v>2</v>
      </c>
      <c r="B7" s="45">
        <v>325</v>
      </c>
      <c r="C7" s="45">
        <v>301.7</v>
      </c>
      <c r="D7" s="45">
        <v>320</v>
      </c>
      <c r="E7" s="46">
        <f t="shared" si="0"/>
        <v>621.70000000000005</v>
      </c>
      <c r="F7" s="47">
        <v>325</v>
      </c>
      <c r="G7" s="38"/>
      <c r="H7" s="38" t="s">
        <v>49</v>
      </c>
      <c r="J7" s="6"/>
    </row>
    <row r="8" spans="1:10" ht="15.6" x14ac:dyDescent="0.3">
      <c r="A8" s="44" t="s">
        <v>3</v>
      </c>
      <c r="B8" s="45">
        <v>250</v>
      </c>
      <c r="C8" s="45">
        <v>50.4</v>
      </c>
      <c r="D8" s="45">
        <v>100</v>
      </c>
      <c r="E8" s="46">
        <f t="shared" si="0"/>
        <v>150.4</v>
      </c>
      <c r="F8" s="47">
        <v>250</v>
      </c>
      <c r="G8" s="38"/>
      <c r="H8" s="38" t="s">
        <v>43</v>
      </c>
    </row>
    <row r="9" spans="1:10" ht="15.6" x14ac:dyDescent="0.3">
      <c r="A9" s="44" t="s">
        <v>4</v>
      </c>
      <c r="B9" s="45">
        <v>0</v>
      </c>
      <c r="C9" s="45">
        <v>0</v>
      </c>
      <c r="D9" s="45">
        <v>0</v>
      </c>
      <c r="E9" s="46">
        <f t="shared" si="0"/>
        <v>0</v>
      </c>
      <c r="F9" s="47">
        <v>0</v>
      </c>
      <c r="G9" s="38"/>
      <c r="H9" s="38"/>
    </row>
    <row r="10" spans="1:10" ht="15.6" x14ac:dyDescent="0.3">
      <c r="A10" s="44" t="s">
        <v>5</v>
      </c>
      <c r="B10" s="45">
        <v>1000</v>
      </c>
      <c r="C10" s="45">
        <v>144.4</v>
      </c>
      <c r="D10" s="45">
        <v>2600</v>
      </c>
      <c r="E10" s="46">
        <f t="shared" si="0"/>
        <v>2744.4</v>
      </c>
      <c r="F10" s="47">
        <v>1000</v>
      </c>
      <c r="G10" s="38"/>
      <c r="H10" s="38" t="s">
        <v>50</v>
      </c>
    </row>
    <row r="11" spans="1:10" ht="15.6" x14ac:dyDescent="0.3">
      <c r="A11" s="44" t="s">
        <v>6</v>
      </c>
      <c r="B11" s="45">
        <v>0</v>
      </c>
      <c r="C11" s="45">
        <v>0</v>
      </c>
      <c r="D11" s="45">
        <v>0</v>
      </c>
      <c r="E11" s="46">
        <f t="shared" si="0"/>
        <v>0</v>
      </c>
      <c r="F11" s="47">
        <v>1000</v>
      </c>
      <c r="G11" s="38"/>
      <c r="H11" s="38" t="s">
        <v>56</v>
      </c>
    </row>
    <row r="12" spans="1:10" ht="15.6" x14ac:dyDescent="0.3">
      <c r="A12" s="44" t="s">
        <v>27</v>
      </c>
      <c r="B12" s="45">
        <v>2150</v>
      </c>
      <c r="C12" s="45">
        <v>240</v>
      </c>
      <c r="D12" s="45">
        <v>0</v>
      </c>
      <c r="E12" s="46">
        <f t="shared" si="0"/>
        <v>240</v>
      </c>
      <c r="F12" s="47">
        <v>3000</v>
      </c>
      <c r="G12" s="38"/>
      <c r="H12" s="38" t="s">
        <v>52</v>
      </c>
    </row>
    <row r="13" spans="1:10" ht="15.6" x14ac:dyDescent="0.3">
      <c r="A13" s="44" t="s">
        <v>7</v>
      </c>
      <c r="B13" s="45">
        <v>450</v>
      </c>
      <c r="C13" s="45">
        <v>392.76</v>
      </c>
      <c r="D13" s="45">
        <v>0</v>
      </c>
      <c r="E13" s="46">
        <f t="shared" si="0"/>
        <v>392.76</v>
      </c>
      <c r="F13" s="47">
        <v>450</v>
      </c>
      <c r="G13" s="38"/>
      <c r="H13" s="38"/>
    </row>
    <row r="14" spans="1:10" ht="15.6" x14ac:dyDescent="0.3">
      <c r="A14" s="44" t="s">
        <v>35</v>
      </c>
      <c r="B14" s="45">
        <v>2000</v>
      </c>
      <c r="C14" s="45">
        <v>0</v>
      </c>
      <c r="D14" s="45">
        <v>0</v>
      </c>
      <c r="E14" s="46">
        <f t="shared" si="0"/>
        <v>0</v>
      </c>
      <c r="F14" s="47">
        <v>0</v>
      </c>
      <c r="G14" s="38"/>
      <c r="H14" s="38"/>
    </row>
    <row r="15" spans="1:10" ht="15.6" x14ac:dyDescent="0.3">
      <c r="A15" s="44" t="s">
        <v>8</v>
      </c>
      <c r="B15" s="45">
        <v>250</v>
      </c>
      <c r="C15" s="45">
        <v>0</v>
      </c>
      <c r="D15" s="45">
        <v>200</v>
      </c>
      <c r="E15" s="46">
        <f t="shared" si="0"/>
        <v>200</v>
      </c>
      <c r="F15" s="47">
        <v>250</v>
      </c>
      <c r="G15" s="38"/>
      <c r="H15" s="38" t="s">
        <v>51</v>
      </c>
    </row>
    <row r="16" spans="1:10" ht="15.6" x14ac:dyDescent="0.3">
      <c r="A16" s="44" t="s">
        <v>9</v>
      </c>
      <c r="B16" s="45">
        <v>350</v>
      </c>
      <c r="C16" s="45">
        <v>300</v>
      </c>
      <c r="D16" s="45">
        <v>40</v>
      </c>
      <c r="E16" s="46">
        <f t="shared" si="0"/>
        <v>340</v>
      </c>
      <c r="F16" s="47">
        <v>350</v>
      </c>
      <c r="G16" s="38"/>
      <c r="H16" s="49" t="s">
        <v>40</v>
      </c>
    </row>
    <row r="17" spans="1:9" ht="15.6" x14ac:dyDescent="0.3">
      <c r="A17" s="44" t="s">
        <v>10</v>
      </c>
      <c r="B17" s="45">
        <v>500</v>
      </c>
      <c r="C17" s="45">
        <v>86.34</v>
      </c>
      <c r="D17" s="45">
        <f>15*6+100</f>
        <v>190</v>
      </c>
      <c r="E17" s="46">
        <f t="shared" si="0"/>
        <v>276.34000000000003</v>
      </c>
      <c r="F17" s="47">
        <v>500</v>
      </c>
      <c r="G17" s="38"/>
      <c r="H17" s="38" t="s">
        <v>46</v>
      </c>
    </row>
    <row r="18" spans="1:9" ht="15.6" x14ac:dyDescent="0.3">
      <c r="A18" s="44" t="s">
        <v>11</v>
      </c>
      <c r="B18" s="45">
        <v>525</v>
      </c>
      <c r="C18" s="45">
        <v>281</v>
      </c>
      <c r="D18" s="45">
        <v>150</v>
      </c>
      <c r="E18" s="46">
        <f t="shared" si="0"/>
        <v>431</v>
      </c>
      <c r="F18" s="47">
        <v>525</v>
      </c>
      <c r="G18" s="38"/>
      <c r="H18" s="50"/>
    </row>
    <row r="19" spans="1:9" s="19" customFormat="1" ht="15.6" x14ac:dyDescent="0.3">
      <c r="A19" s="51" t="s">
        <v>12</v>
      </c>
      <c r="B19" s="45">
        <v>80</v>
      </c>
      <c r="C19" s="52">
        <v>0</v>
      </c>
      <c r="D19" s="52">
        <v>0</v>
      </c>
      <c r="E19" s="46">
        <f t="shared" si="0"/>
        <v>0</v>
      </c>
      <c r="F19" s="47">
        <v>80</v>
      </c>
      <c r="G19" s="49"/>
      <c r="H19" s="49"/>
    </row>
    <row r="20" spans="1:9" ht="15.6" x14ac:dyDescent="0.3">
      <c r="A20" s="44" t="s">
        <v>13</v>
      </c>
      <c r="B20" s="45">
        <v>250</v>
      </c>
      <c r="C20" s="45">
        <v>128.4</v>
      </c>
      <c r="D20" s="45">
        <v>50</v>
      </c>
      <c r="E20" s="46">
        <f t="shared" si="0"/>
        <v>178.4</v>
      </c>
      <c r="F20" s="47">
        <v>250</v>
      </c>
      <c r="G20" s="38"/>
      <c r="H20" s="38"/>
    </row>
    <row r="21" spans="1:9" s="19" customFormat="1" ht="15.6" x14ac:dyDescent="0.3">
      <c r="A21" s="44" t="s">
        <v>39</v>
      </c>
      <c r="B21" s="45">
        <v>0</v>
      </c>
      <c r="C21" s="52">
        <v>36</v>
      </c>
      <c r="D21" s="52">
        <v>300</v>
      </c>
      <c r="E21" s="46">
        <f t="shared" si="0"/>
        <v>336</v>
      </c>
      <c r="F21" s="47">
        <v>0</v>
      </c>
      <c r="G21" s="49"/>
      <c r="H21" s="49"/>
    </row>
    <row r="22" spans="1:9" s="19" customFormat="1" ht="15.6" x14ac:dyDescent="0.3">
      <c r="A22" s="44" t="s">
        <v>44</v>
      </c>
      <c r="B22" s="45">
        <v>72</v>
      </c>
      <c r="C22" s="52">
        <f>6*6</f>
        <v>36</v>
      </c>
      <c r="D22" s="52">
        <v>36</v>
      </c>
      <c r="E22" s="46">
        <f t="shared" si="0"/>
        <v>72</v>
      </c>
      <c r="F22" s="47">
        <v>72</v>
      </c>
      <c r="G22" s="49"/>
      <c r="H22" s="49" t="s">
        <v>42</v>
      </c>
    </row>
    <row r="23" spans="1:9" s="19" customFormat="1" ht="15.6" x14ac:dyDescent="0.3">
      <c r="A23" s="44" t="s">
        <v>14</v>
      </c>
      <c r="B23" s="45">
        <v>300</v>
      </c>
      <c r="C23" s="52">
        <v>130.52000000000001</v>
      </c>
      <c r="D23" s="52">
        <v>0</v>
      </c>
      <c r="E23" s="46">
        <f t="shared" si="0"/>
        <v>130.52000000000001</v>
      </c>
      <c r="F23" s="47">
        <v>700</v>
      </c>
      <c r="G23" s="49"/>
      <c r="H23" s="49" t="s">
        <v>41</v>
      </c>
      <c r="I23" s="5"/>
    </row>
    <row r="24" spans="1:9" s="19" customFormat="1" ht="15" thickBot="1" x14ac:dyDescent="0.35">
      <c r="A24" s="17"/>
      <c r="B24" s="20"/>
      <c r="C24" s="13"/>
      <c r="D24" s="13"/>
      <c r="E24" s="18"/>
      <c r="F24" s="20"/>
    </row>
    <row r="25" spans="1:9" s="22" customFormat="1" ht="14.25" customHeight="1" thickBot="1" x14ac:dyDescent="0.35">
      <c r="A25" s="53" t="s">
        <v>15</v>
      </c>
      <c r="B25" s="54">
        <f>SUM(B5:B23)</f>
        <v>17709</v>
      </c>
      <c r="C25" s="55">
        <f>SUM(C5:C24)</f>
        <v>6665.4999999999991</v>
      </c>
      <c r="D25" s="55">
        <f>SUM(D5:D24)</f>
        <v>9084</v>
      </c>
      <c r="E25" s="56">
        <f>SUM(E5:E24)</f>
        <v>15749.5</v>
      </c>
      <c r="F25" s="56">
        <f>SUM(F5:F23)</f>
        <v>18352</v>
      </c>
      <c r="I25" s="21"/>
    </row>
    <row r="26" spans="1:9" s="19" customFormat="1" ht="15.6" x14ac:dyDescent="0.3">
      <c r="A26" s="57"/>
      <c r="B26" s="58"/>
      <c r="C26" s="59"/>
      <c r="D26" s="59"/>
      <c r="E26" s="60"/>
      <c r="F26" s="61"/>
    </row>
    <row r="27" spans="1:9" x14ac:dyDescent="0.3">
      <c r="E27" s="10"/>
      <c r="F27" s="63">
        <f>1-(B25/F25)</f>
        <v>3.5037053182214506E-2</v>
      </c>
      <c r="G27" t="s">
        <v>45</v>
      </c>
      <c r="H27" s="19"/>
    </row>
    <row r="28" spans="1:9" x14ac:dyDescent="0.3">
      <c r="A28" s="32"/>
      <c r="B28" s="4"/>
      <c r="E28" s="62"/>
    </row>
  </sheetData>
  <phoneticPr fontId="9" type="noConversion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2"/>
  <sheetViews>
    <sheetView workbookViewId="0">
      <selection activeCell="B4" sqref="B4"/>
    </sheetView>
  </sheetViews>
  <sheetFormatPr defaultRowHeight="14.4" x14ac:dyDescent="0.3"/>
  <cols>
    <col min="1" max="1" width="27.33203125" customWidth="1"/>
    <col min="2" max="2" width="14.5546875" customWidth="1"/>
    <col min="3" max="3" width="12.44140625" style="28" customWidth="1"/>
    <col min="4" max="4" width="11.33203125" style="28" customWidth="1"/>
    <col min="5" max="5" width="20.109375" style="28" customWidth="1"/>
  </cols>
  <sheetData>
    <row r="1" spans="1:25" x14ac:dyDescent="0.3">
      <c r="A1" s="3" t="s">
        <v>31</v>
      </c>
    </row>
    <row r="3" spans="1:25" x14ac:dyDescent="0.3">
      <c r="A3" s="7"/>
      <c r="B3" s="29">
        <v>44166</v>
      </c>
      <c r="C3" s="25" t="s">
        <v>16</v>
      </c>
      <c r="D3" s="24"/>
      <c r="E3" s="29" t="s">
        <v>55</v>
      </c>
      <c r="F3" s="3"/>
      <c r="G3" s="3"/>
    </row>
    <row r="4" spans="1:25" x14ac:dyDescent="0.3">
      <c r="A4" s="8" t="s">
        <v>17</v>
      </c>
      <c r="B4" s="4">
        <v>528</v>
      </c>
      <c r="C4" s="11">
        <v>0</v>
      </c>
      <c r="D4" s="11"/>
      <c r="E4" s="4">
        <v>528</v>
      </c>
      <c r="F4" s="4"/>
      <c r="G4" s="4"/>
      <c r="H4" s="8"/>
      <c r="I4" s="30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  <c r="W4" s="14"/>
      <c r="X4" s="65"/>
      <c r="Y4" s="20"/>
    </row>
    <row r="5" spans="1:25" x14ac:dyDescent="0.3">
      <c r="A5" s="8" t="s">
        <v>20</v>
      </c>
      <c r="B5" s="34">
        <v>7500</v>
      </c>
      <c r="C5" s="11">
        <v>450</v>
      </c>
      <c r="D5" s="11"/>
      <c r="E5" s="34">
        <f>+B5-C5</f>
        <v>7050</v>
      </c>
      <c r="F5" s="4"/>
      <c r="G5" s="4"/>
      <c r="H5" s="8"/>
      <c r="I5" s="30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5"/>
      <c r="W5" s="14"/>
      <c r="X5" s="65"/>
      <c r="Y5" s="20"/>
    </row>
    <row r="6" spans="1:25" x14ac:dyDescent="0.3">
      <c r="A6" s="8" t="s">
        <v>53</v>
      </c>
      <c r="B6" s="4">
        <v>1085</v>
      </c>
      <c r="C6" s="11">
        <v>0</v>
      </c>
      <c r="D6" s="11"/>
      <c r="E6" s="4">
        <v>1085</v>
      </c>
      <c r="F6" s="4"/>
      <c r="G6" s="4"/>
      <c r="H6" s="8"/>
      <c r="I6" s="30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5"/>
      <c r="W6" s="14"/>
      <c r="X6" s="65"/>
      <c r="Y6" s="20"/>
    </row>
    <row r="7" spans="1:25" s="15" customFormat="1" x14ac:dyDescent="0.3">
      <c r="A7" s="30" t="s">
        <v>21</v>
      </c>
      <c r="B7" s="14">
        <v>4346.76</v>
      </c>
      <c r="C7" s="27">
        <v>0</v>
      </c>
      <c r="D7" s="27"/>
      <c r="E7" s="14">
        <v>4346.76</v>
      </c>
      <c r="F7" s="14"/>
      <c r="G7" s="14"/>
      <c r="H7" s="8"/>
      <c r="I7" s="30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5"/>
      <c r="W7" s="14"/>
      <c r="X7" s="65"/>
      <c r="Y7" s="20"/>
    </row>
    <row r="8" spans="1:25" x14ac:dyDescent="0.3">
      <c r="A8" s="8" t="s">
        <v>22</v>
      </c>
      <c r="B8" s="4">
        <v>1080.5</v>
      </c>
      <c r="C8" s="11">
        <v>0</v>
      </c>
      <c r="D8" s="11"/>
      <c r="E8" s="4">
        <v>1080.5</v>
      </c>
      <c r="F8" s="4"/>
      <c r="G8" s="4"/>
      <c r="H8" s="8"/>
      <c r="I8" s="30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5"/>
      <c r="W8" s="14"/>
      <c r="X8" s="65"/>
      <c r="Y8" s="20"/>
    </row>
    <row r="9" spans="1:25" x14ac:dyDescent="0.3">
      <c r="A9" s="4" t="s">
        <v>23</v>
      </c>
      <c r="B9" s="4">
        <v>25.129999999999995</v>
      </c>
      <c r="C9" s="11">
        <v>0</v>
      </c>
      <c r="D9" s="11"/>
      <c r="E9" s="4">
        <v>25.129999999999995</v>
      </c>
      <c r="F9" s="4"/>
      <c r="G9" s="4"/>
      <c r="H9" s="8"/>
      <c r="I9" s="30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5"/>
      <c r="W9" s="14"/>
      <c r="X9" s="65"/>
      <c r="Y9" s="20"/>
    </row>
    <row r="10" spans="1:25" x14ac:dyDescent="0.3">
      <c r="A10" s="4" t="s">
        <v>24</v>
      </c>
      <c r="B10" s="4">
        <v>100</v>
      </c>
      <c r="C10" s="11">
        <v>0</v>
      </c>
      <c r="D10" s="11"/>
      <c r="E10" s="4">
        <v>100</v>
      </c>
      <c r="F10" s="4"/>
      <c r="G10" s="4"/>
      <c r="H10" s="8"/>
      <c r="I10" s="30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5"/>
      <c r="W10" s="14"/>
      <c r="X10" s="65"/>
      <c r="Y10" s="20"/>
    </row>
    <row r="11" spans="1:25" x14ac:dyDescent="0.3">
      <c r="A11" s="5" t="s">
        <v>25</v>
      </c>
      <c r="B11" s="5">
        <v>400.85</v>
      </c>
      <c r="C11" s="13">
        <v>0</v>
      </c>
      <c r="D11" s="13"/>
      <c r="E11" s="5">
        <v>400.85</v>
      </c>
      <c r="F11" s="5"/>
      <c r="G11" s="5"/>
      <c r="H11" s="8"/>
      <c r="I11" s="30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5"/>
      <c r="W11" s="14"/>
      <c r="X11" s="65"/>
      <c r="Y11" s="20"/>
    </row>
    <row r="12" spans="1:25" x14ac:dyDescent="0.3">
      <c r="A12" s="5" t="s">
        <v>54</v>
      </c>
      <c r="B12" s="5">
        <v>0</v>
      </c>
      <c r="C12" s="13">
        <v>0</v>
      </c>
      <c r="D12" s="13"/>
      <c r="E12" s="5">
        <v>2000</v>
      </c>
      <c r="F12" s="5"/>
      <c r="G12" s="5"/>
    </row>
    <row r="13" spans="1:25" x14ac:dyDescent="0.3">
      <c r="A13" s="4"/>
      <c r="B13" s="12"/>
      <c r="C13" s="11"/>
      <c r="D13" s="11"/>
    </row>
    <row r="14" spans="1:25" x14ac:dyDescent="0.3">
      <c r="A14" s="2" t="s">
        <v>26</v>
      </c>
      <c r="B14" s="23">
        <f>SUM(B4:B13)</f>
        <v>15066.24</v>
      </c>
      <c r="C14" s="23">
        <f>SUM(C4:C13)</f>
        <v>450</v>
      </c>
      <c r="D14" s="23"/>
      <c r="E14" s="23">
        <f>SUM(E4:E13)</f>
        <v>16616.239999999998</v>
      </c>
      <c r="F14" s="2"/>
      <c r="G14" s="1"/>
    </row>
    <row r="15" spans="1:25" x14ac:dyDescent="0.3">
      <c r="A15" s="4"/>
      <c r="B15" s="12"/>
      <c r="C15" s="11"/>
    </row>
    <row r="17" spans="1:3" x14ac:dyDescent="0.3">
      <c r="A17" t="s">
        <v>32</v>
      </c>
    </row>
    <row r="18" spans="1:3" x14ac:dyDescent="0.3">
      <c r="A18" s="7" t="s">
        <v>18</v>
      </c>
      <c r="B18" s="26">
        <v>1141.8900000000001</v>
      </c>
      <c r="C18" s="3"/>
    </row>
    <row r="19" spans="1:3" x14ac:dyDescent="0.3">
      <c r="A19" s="7" t="s">
        <v>19</v>
      </c>
      <c r="B19" s="26">
        <v>815.87</v>
      </c>
      <c r="C19" s="3"/>
    </row>
    <row r="20" spans="1:3" x14ac:dyDescent="0.3">
      <c r="A20" s="7" t="s">
        <v>21</v>
      </c>
      <c r="B20" s="26">
        <v>2000</v>
      </c>
      <c r="C20" s="3"/>
    </row>
    <row r="21" spans="1:3" x14ac:dyDescent="0.3">
      <c r="A21" s="7" t="s">
        <v>33</v>
      </c>
      <c r="B21" s="26">
        <v>389</v>
      </c>
      <c r="C21" s="3"/>
    </row>
    <row r="22" spans="1:3" x14ac:dyDescent="0.3">
      <c r="B22" s="2">
        <f>SUM(B18:B21)</f>
        <v>4346.76</v>
      </c>
      <c r="C2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602A1-6761-4563-B682-EE81F5D1E4F8}">
  <sheetPr>
    <pageSetUpPr fitToPage="1"/>
  </sheetPr>
  <dimension ref="A1:MR65"/>
  <sheetViews>
    <sheetView tabSelected="1" zoomScale="80" zoomScaleNormal="80" workbookViewId="0">
      <selection activeCell="G33" sqref="G33"/>
    </sheetView>
  </sheetViews>
  <sheetFormatPr defaultRowHeight="14.4" x14ac:dyDescent="0.3"/>
  <cols>
    <col min="1" max="1" width="28.109375" style="3" customWidth="1"/>
    <col min="2" max="3" width="15" style="16" customWidth="1"/>
    <col min="4" max="4" width="15.6640625" style="11" customWidth="1"/>
    <col min="5" max="5" width="15.44140625" style="11" customWidth="1"/>
    <col min="6" max="6" width="12.6640625" style="3" customWidth="1"/>
    <col min="7" max="7" width="16.109375" style="16" customWidth="1"/>
    <col min="8" max="8" width="47.21875" customWidth="1"/>
    <col min="10" max="10" width="10.5546875" customWidth="1"/>
  </cols>
  <sheetData>
    <row r="1" spans="1:10" ht="15.6" x14ac:dyDescent="0.3">
      <c r="A1" s="35" t="s">
        <v>64</v>
      </c>
      <c r="B1" s="36"/>
      <c r="C1" s="36"/>
      <c r="D1" s="37"/>
      <c r="E1" s="37"/>
      <c r="F1" s="35"/>
      <c r="G1" s="36"/>
      <c r="H1" s="38"/>
    </row>
    <row r="2" spans="1:10" ht="15.6" x14ac:dyDescent="0.3">
      <c r="A2" s="35"/>
      <c r="B2" s="36"/>
      <c r="C2" s="36"/>
      <c r="D2" s="37"/>
      <c r="E2" s="37"/>
      <c r="F2" s="35" t="s">
        <v>58</v>
      </c>
      <c r="G2" s="36"/>
      <c r="H2" s="38"/>
    </row>
    <row r="3" spans="1:10" ht="15.6" x14ac:dyDescent="0.3">
      <c r="A3" s="35"/>
      <c r="B3" s="36" t="s">
        <v>83</v>
      </c>
      <c r="C3" s="36" t="s">
        <v>73</v>
      </c>
      <c r="D3" s="39" t="s">
        <v>28</v>
      </c>
      <c r="E3" s="39" t="s">
        <v>29</v>
      </c>
      <c r="F3" s="40" t="s">
        <v>36</v>
      </c>
      <c r="G3" s="41" t="s">
        <v>30</v>
      </c>
      <c r="H3" s="38"/>
    </row>
    <row r="4" spans="1:10" s="1" customFormat="1" ht="15.6" x14ac:dyDescent="0.3">
      <c r="A4" s="42"/>
      <c r="B4" s="42" t="s">
        <v>82</v>
      </c>
      <c r="C4" s="42" t="s">
        <v>84</v>
      </c>
      <c r="D4" s="39" t="s">
        <v>37</v>
      </c>
      <c r="E4" s="39" t="s">
        <v>65</v>
      </c>
      <c r="F4" s="40" t="s">
        <v>84</v>
      </c>
      <c r="G4" s="41" t="s">
        <v>85</v>
      </c>
      <c r="H4" s="42" t="s">
        <v>34</v>
      </c>
    </row>
    <row r="5" spans="1:10" s="1" customFormat="1" ht="15.6" x14ac:dyDescent="0.3">
      <c r="A5" s="85" t="s">
        <v>76</v>
      </c>
      <c r="B5" s="85"/>
      <c r="C5" s="85"/>
      <c r="D5" s="86"/>
      <c r="E5" s="86"/>
      <c r="F5" s="87"/>
      <c r="G5" s="88"/>
      <c r="H5" s="42"/>
    </row>
    <row r="6" spans="1:10" ht="15.6" x14ac:dyDescent="0.3">
      <c r="A6" s="74" t="s">
        <v>0</v>
      </c>
      <c r="B6" s="75">
        <v>9756.7900000000009</v>
      </c>
      <c r="C6" s="75">
        <v>10000</v>
      </c>
      <c r="D6" s="76">
        <v>5637.64</v>
      </c>
      <c r="E6" s="75">
        <v>6000</v>
      </c>
      <c r="F6" s="77">
        <v>11637.64</v>
      </c>
      <c r="G6" s="78">
        <v>12300</v>
      </c>
      <c r="H6" s="48" t="s">
        <v>93</v>
      </c>
      <c r="J6" s="4"/>
    </row>
    <row r="7" spans="1:10" ht="15.6" x14ac:dyDescent="0.3">
      <c r="A7" s="74" t="s">
        <v>1</v>
      </c>
      <c r="B7" s="75">
        <v>53.63</v>
      </c>
      <c r="C7" s="75">
        <v>100</v>
      </c>
      <c r="D7" s="75">
        <v>62.75</v>
      </c>
      <c r="E7" s="75">
        <v>40</v>
      </c>
      <c r="F7" s="77">
        <v>102.75</v>
      </c>
      <c r="G7" s="78">
        <v>100</v>
      </c>
      <c r="H7" s="38"/>
    </row>
    <row r="8" spans="1:10" ht="15.6" x14ac:dyDescent="0.3">
      <c r="A8" s="74" t="s">
        <v>2</v>
      </c>
      <c r="B8" s="75">
        <v>12.29</v>
      </c>
      <c r="C8" s="75">
        <v>325</v>
      </c>
      <c r="D8" s="75">
        <v>330</v>
      </c>
      <c r="E8" s="75">
        <v>0</v>
      </c>
      <c r="F8" s="77">
        <v>330</v>
      </c>
      <c r="G8" s="78">
        <v>325</v>
      </c>
      <c r="H8" s="38" t="s">
        <v>74</v>
      </c>
      <c r="J8" s="6"/>
    </row>
    <row r="9" spans="1:10" ht="15.6" x14ac:dyDescent="0.3">
      <c r="A9" s="74" t="s">
        <v>3</v>
      </c>
      <c r="B9" s="75">
        <v>299.64999999999998</v>
      </c>
      <c r="C9" s="75">
        <v>310</v>
      </c>
      <c r="D9" s="75">
        <v>264.60000000000002</v>
      </c>
      <c r="E9" s="75">
        <v>150</v>
      </c>
      <c r="F9" s="77">
        <v>414.6</v>
      </c>
      <c r="G9" s="78">
        <v>450</v>
      </c>
      <c r="H9" s="38"/>
    </row>
    <row r="10" spans="1:10" ht="15.6" x14ac:dyDescent="0.3">
      <c r="A10" s="74" t="s">
        <v>5</v>
      </c>
      <c r="B10" s="75">
        <v>84</v>
      </c>
      <c r="C10" s="75">
        <v>1000</v>
      </c>
      <c r="D10" s="75">
        <v>0</v>
      </c>
      <c r="E10" s="75">
        <v>0</v>
      </c>
      <c r="F10" s="77">
        <v>0</v>
      </c>
      <c r="G10" s="78">
        <v>1000</v>
      </c>
      <c r="H10" s="38" t="s">
        <v>50</v>
      </c>
    </row>
    <row r="11" spans="1:10" ht="15.6" x14ac:dyDescent="0.3">
      <c r="A11" s="74" t="s">
        <v>6</v>
      </c>
      <c r="B11" s="75">
        <v>676.46</v>
      </c>
      <c r="C11" s="75">
        <v>0</v>
      </c>
      <c r="D11" s="75">
        <v>0</v>
      </c>
      <c r="E11" s="75">
        <v>0</v>
      </c>
      <c r="F11" s="77">
        <v>0</v>
      </c>
      <c r="G11" s="78">
        <v>0</v>
      </c>
      <c r="H11" s="38"/>
    </row>
    <row r="12" spans="1:10" ht="15.6" x14ac:dyDescent="0.3">
      <c r="A12" s="74" t="s">
        <v>87</v>
      </c>
      <c r="B12" s="75">
        <v>0</v>
      </c>
      <c r="C12" s="75">
        <v>3500</v>
      </c>
      <c r="D12" s="75">
        <v>1000</v>
      </c>
      <c r="E12" s="75">
        <v>0</v>
      </c>
      <c r="F12" s="77">
        <v>1000</v>
      </c>
      <c r="G12" s="78">
        <v>3500</v>
      </c>
      <c r="H12" s="38" t="s">
        <v>70</v>
      </c>
    </row>
    <row r="13" spans="1:10" ht="15.6" x14ac:dyDescent="0.3">
      <c r="A13" s="74" t="s">
        <v>7</v>
      </c>
      <c r="B13" s="75">
        <v>432.26</v>
      </c>
      <c r="C13" s="75">
        <v>500</v>
      </c>
      <c r="D13" s="75">
        <v>360.26</v>
      </c>
      <c r="E13" s="75">
        <v>0</v>
      </c>
      <c r="F13" s="77">
        <v>360.26</v>
      </c>
      <c r="G13" s="78">
        <v>400</v>
      </c>
      <c r="H13" s="38" t="s">
        <v>66</v>
      </c>
    </row>
    <row r="14" spans="1:10" ht="15.6" x14ac:dyDescent="0.3">
      <c r="A14" s="74" t="s">
        <v>35</v>
      </c>
      <c r="B14" s="75">
        <v>0</v>
      </c>
      <c r="C14" s="75">
        <v>1000</v>
      </c>
      <c r="D14" s="75">
        <v>0</v>
      </c>
      <c r="E14" s="75">
        <v>0</v>
      </c>
      <c r="F14" s="77">
        <v>0</v>
      </c>
      <c r="G14" s="78">
        <v>500</v>
      </c>
    </row>
    <row r="15" spans="1:10" ht="15.6" x14ac:dyDescent="0.3">
      <c r="A15" s="74" t="s">
        <v>8</v>
      </c>
      <c r="B15" s="75">
        <v>620</v>
      </c>
      <c r="C15" s="75">
        <v>250</v>
      </c>
      <c r="D15" s="75">
        <v>0</v>
      </c>
      <c r="E15" s="75">
        <v>250</v>
      </c>
      <c r="F15" s="77">
        <v>250</v>
      </c>
      <c r="G15" s="77">
        <v>250</v>
      </c>
      <c r="H15" s="38" t="s">
        <v>67</v>
      </c>
    </row>
    <row r="16" spans="1:10" ht="15.6" x14ac:dyDescent="0.3">
      <c r="A16" s="74" t="s">
        <v>9</v>
      </c>
      <c r="B16" s="75">
        <v>230</v>
      </c>
      <c r="C16" s="75">
        <v>300</v>
      </c>
      <c r="D16" s="75">
        <v>240</v>
      </c>
      <c r="E16" s="75">
        <v>0</v>
      </c>
      <c r="F16" s="77">
        <v>240</v>
      </c>
      <c r="G16" s="77">
        <v>660</v>
      </c>
      <c r="H16" s="49" t="s">
        <v>75</v>
      </c>
    </row>
    <row r="17" spans="1:356" ht="15.6" x14ac:dyDescent="0.3">
      <c r="A17" s="74" t="s">
        <v>10</v>
      </c>
      <c r="B17" s="75">
        <v>233.2</v>
      </c>
      <c r="C17" s="75">
        <v>450</v>
      </c>
      <c r="D17" s="75">
        <v>178.2</v>
      </c>
      <c r="E17" s="75">
        <v>230</v>
      </c>
      <c r="F17" s="77">
        <v>408.2</v>
      </c>
      <c r="G17" s="77">
        <v>400</v>
      </c>
      <c r="H17" s="38"/>
    </row>
    <row r="18" spans="1:356" ht="15.6" x14ac:dyDescent="0.3">
      <c r="A18" s="74" t="s">
        <v>11</v>
      </c>
      <c r="B18" s="75">
        <v>471.27</v>
      </c>
      <c r="C18" s="75">
        <v>330</v>
      </c>
      <c r="D18" s="75">
        <v>442.84</v>
      </c>
      <c r="E18" s="75">
        <v>87</v>
      </c>
      <c r="F18" s="77">
        <v>529.84</v>
      </c>
      <c r="G18" s="77">
        <v>550</v>
      </c>
      <c r="H18" s="67" t="s">
        <v>91</v>
      </c>
    </row>
    <row r="19" spans="1:356" s="19" customFormat="1" ht="15.6" x14ac:dyDescent="0.3">
      <c r="A19" s="79" t="s">
        <v>12</v>
      </c>
      <c r="B19" s="75">
        <v>19.84</v>
      </c>
      <c r="C19" s="75">
        <v>80</v>
      </c>
      <c r="D19" s="75">
        <v>0</v>
      </c>
      <c r="E19" s="80">
        <v>40</v>
      </c>
      <c r="F19" s="77">
        <v>40</v>
      </c>
      <c r="G19" s="77">
        <v>40</v>
      </c>
      <c r="H19" s="49"/>
    </row>
    <row r="20" spans="1:356" ht="15.6" x14ac:dyDescent="0.3">
      <c r="A20" s="74" t="s">
        <v>13</v>
      </c>
      <c r="B20" s="75">
        <v>1205.92</v>
      </c>
      <c r="C20" s="75">
        <v>250</v>
      </c>
      <c r="D20" s="75">
        <v>1031.78</v>
      </c>
      <c r="E20" s="75">
        <v>1400</v>
      </c>
      <c r="F20" s="77">
        <v>1131.78</v>
      </c>
      <c r="G20" s="77">
        <v>1200</v>
      </c>
      <c r="H20" s="38"/>
    </row>
    <row r="21" spans="1:356" s="19" customFormat="1" ht="15.6" x14ac:dyDescent="0.3">
      <c r="A21" s="74" t="s">
        <v>21</v>
      </c>
      <c r="B21" s="75">
        <v>4500</v>
      </c>
      <c r="C21" s="75">
        <v>10000</v>
      </c>
      <c r="D21" s="75">
        <v>3000</v>
      </c>
      <c r="E21" s="80">
        <v>7000</v>
      </c>
      <c r="F21" s="77">
        <v>10000</v>
      </c>
      <c r="G21" s="77">
        <v>10000</v>
      </c>
      <c r="H21" s="49" t="s">
        <v>92</v>
      </c>
    </row>
    <row r="22" spans="1:356" s="19" customFormat="1" ht="15.6" x14ac:dyDescent="0.3">
      <c r="A22" s="74" t="s">
        <v>44</v>
      </c>
      <c r="B22" s="75">
        <v>72</v>
      </c>
      <c r="C22" s="75">
        <v>72</v>
      </c>
      <c r="D22" s="75">
        <v>36</v>
      </c>
      <c r="E22" s="80">
        <v>36</v>
      </c>
      <c r="F22" s="77">
        <v>72</v>
      </c>
      <c r="G22" s="77">
        <v>72</v>
      </c>
      <c r="H22" s="49"/>
    </row>
    <row r="23" spans="1:356" s="19" customFormat="1" ht="15.6" x14ac:dyDescent="0.3">
      <c r="A23" s="74" t="s">
        <v>68</v>
      </c>
      <c r="B23" s="75">
        <v>35</v>
      </c>
      <c r="C23" s="75">
        <v>465</v>
      </c>
      <c r="D23" s="75">
        <v>87.88</v>
      </c>
      <c r="E23" s="81" t="s">
        <v>86</v>
      </c>
      <c r="F23" s="77">
        <v>737.88</v>
      </c>
      <c r="G23" s="77">
        <v>700</v>
      </c>
      <c r="H23" s="49" t="s">
        <v>69</v>
      </c>
    </row>
    <row r="24" spans="1:356" s="19" customFormat="1" ht="16.2" thickBot="1" x14ac:dyDescent="0.35">
      <c r="A24" s="82" t="s">
        <v>89</v>
      </c>
      <c r="B24" s="75">
        <v>0</v>
      </c>
      <c r="C24" s="75">
        <v>0</v>
      </c>
      <c r="D24" s="80">
        <v>0</v>
      </c>
      <c r="E24" s="80">
        <v>0</v>
      </c>
      <c r="F24" s="77">
        <v>0</v>
      </c>
      <c r="G24" s="91">
        <v>500</v>
      </c>
      <c r="H24" s="49"/>
      <c r="I24" s="5"/>
    </row>
    <row r="25" spans="1:356" s="22" customFormat="1" ht="14.25" customHeight="1" thickBot="1" x14ac:dyDescent="0.35">
      <c r="A25" s="74" t="s">
        <v>88</v>
      </c>
      <c r="B25" s="75">
        <v>0</v>
      </c>
      <c r="C25" s="75">
        <v>0</v>
      </c>
      <c r="D25" s="80">
        <v>267.74</v>
      </c>
      <c r="E25" s="80">
        <v>60</v>
      </c>
      <c r="F25" s="77">
        <v>327.74</v>
      </c>
      <c r="G25" s="91">
        <v>120</v>
      </c>
      <c r="H25" s="17"/>
      <c r="I25" s="18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</row>
    <row r="26" spans="1:356" s="17" customFormat="1" ht="14.25" customHeight="1" x14ac:dyDescent="0.3">
      <c r="A26" s="69" t="s">
        <v>15</v>
      </c>
      <c r="B26" s="83">
        <v>18702.310000000001</v>
      </c>
      <c r="C26" s="83">
        <v>18932</v>
      </c>
      <c r="D26" s="83">
        <v>12939.69</v>
      </c>
      <c r="E26" s="83">
        <v>15943</v>
      </c>
      <c r="F26" s="83">
        <v>28882.69</v>
      </c>
      <c r="G26" s="83">
        <f>SUM(G6:G25)</f>
        <v>33067</v>
      </c>
      <c r="I26" s="18"/>
    </row>
    <row r="27" spans="1:356" s="17" customFormat="1" ht="14.25" customHeight="1" x14ac:dyDescent="0.3">
      <c r="A27" s="84"/>
      <c r="B27" s="83"/>
      <c r="C27" s="83"/>
      <c r="D27" s="83"/>
      <c r="E27" s="83"/>
      <c r="F27" s="83"/>
      <c r="G27" s="83"/>
      <c r="I27" s="18"/>
    </row>
    <row r="28" spans="1:356" s="17" customFormat="1" ht="14.25" customHeight="1" x14ac:dyDescent="0.3">
      <c r="A28" s="89" t="s">
        <v>77</v>
      </c>
      <c r="B28" s="72"/>
      <c r="C28" s="72"/>
      <c r="D28" s="73"/>
      <c r="E28" s="73"/>
      <c r="F28" s="71"/>
      <c r="G28" s="71"/>
      <c r="I28" s="18"/>
    </row>
    <row r="29" spans="1:356" s="17" customFormat="1" ht="14.25" customHeight="1" x14ac:dyDescent="0.3">
      <c r="A29" s="82" t="s">
        <v>78</v>
      </c>
      <c r="B29" s="80">
        <v>18932</v>
      </c>
      <c r="C29" s="80"/>
      <c r="D29" s="80">
        <v>18932</v>
      </c>
      <c r="E29" s="80">
        <v>0</v>
      </c>
      <c r="F29" s="80">
        <v>18932</v>
      </c>
      <c r="G29" s="90">
        <f>SUM(G26-G33)</f>
        <v>20017</v>
      </c>
      <c r="I29" s="18"/>
    </row>
    <row r="30" spans="1:356" s="19" customFormat="1" ht="15.6" x14ac:dyDescent="0.3">
      <c r="A30" s="51" t="s">
        <v>79</v>
      </c>
      <c r="B30" s="80">
        <v>250</v>
      </c>
      <c r="C30" s="80"/>
      <c r="D30" s="80">
        <v>251.96</v>
      </c>
      <c r="E30" s="80">
        <v>275</v>
      </c>
      <c r="F30" s="80">
        <v>526.96</v>
      </c>
      <c r="G30" s="80">
        <v>550</v>
      </c>
    </row>
    <row r="31" spans="1:356" s="19" customFormat="1" ht="15.6" x14ac:dyDescent="0.3">
      <c r="A31" s="51" t="s">
        <v>80</v>
      </c>
      <c r="B31" s="80">
        <v>250</v>
      </c>
      <c r="C31" s="80"/>
      <c r="D31" s="80">
        <v>1205.92</v>
      </c>
      <c r="E31" s="80">
        <v>0</v>
      </c>
      <c r="F31" s="80">
        <v>1205.92</v>
      </c>
      <c r="G31" s="80">
        <v>2500</v>
      </c>
    </row>
    <row r="32" spans="1:356" s="19" customFormat="1" ht="15.6" x14ac:dyDescent="0.3">
      <c r="A32" s="51" t="s">
        <v>81</v>
      </c>
      <c r="B32" s="80">
        <v>10000</v>
      </c>
      <c r="C32" s="80"/>
      <c r="D32" s="80">
        <v>10000</v>
      </c>
      <c r="E32" s="80">
        <v>0</v>
      </c>
      <c r="F32" s="80">
        <v>10000</v>
      </c>
      <c r="G32" s="80">
        <v>10000</v>
      </c>
      <c r="H32" s="19" t="s">
        <v>90</v>
      </c>
    </row>
    <row r="33" spans="1:7" ht="15.6" x14ac:dyDescent="0.3">
      <c r="A33" s="69" t="s">
        <v>15</v>
      </c>
      <c r="B33" s="83">
        <v>29182</v>
      </c>
      <c r="C33" s="83"/>
      <c r="D33" s="83">
        <v>30389.88</v>
      </c>
      <c r="E33" s="83">
        <v>275</v>
      </c>
      <c r="F33" s="83">
        <v>30664.880000000001</v>
      </c>
      <c r="G33" s="83">
        <f>SUM(G30:G32)</f>
        <v>13050</v>
      </c>
    </row>
    <row r="34" spans="1:7" ht="15.6" x14ac:dyDescent="0.3">
      <c r="B34" s="70"/>
      <c r="C34" s="70"/>
      <c r="D34" s="70"/>
      <c r="E34" s="70"/>
      <c r="F34" s="70"/>
      <c r="G34" s="70"/>
    </row>
    <row r="35" spans="1:7" x14ac:dyDescent="0.3">
      <c r="A35" s="3" t="s">
        <v>31</v>
      </c>
      <c r="B35"/>
      <c r="C35"/>
      <c r="D35" s="28"/>
      <c r="E35" s="28"/>
      <c r="F35" s="28"/>
      <c r="G35"/>
    </row>
    <row r="36" spans="1:7" x14ac:dyDescent="0.3">
      <c r="A36" s="7"/>
      <c r="B36" s="29">
        <v>45261</v>
      </c>
      <c r="C36" s="29"/>
      <c r="D36" s="25" t="s">
        <v>16</v>
      </c>
      <c r="E36" s="29" t="s">
        <v>55</v>
      </c>
      <c r="F36" s="29"/>
      <c r="G36" s="3"/>
    </row>
    <row r="37" spans="1:7" x14ac:dyDescent="0.3">
      <c r="A37" s="8" t="s">
        <v>17</v>
      </c>
      <c r="B37" s="4">
        <v>528</v>
      </c>
      <c r="C37" s="4"/>
      <c r="D37" s="11">
        <v>0</v>
      </c>
      <c r="E37" s="4">
        <v>528</v>
      </c>
      <c r="F37" s="4"/>
      <c r="G37" s="4"/>
    </row>
    <row r="38" spans="1:7" x14ac:dyDescent="0.3">
      <c r="A38" s="8" t="s">
        <v>20</v>
      </c>
      <c r="B38" s="34">
        <v>7500</v>
      </c>
      <c r="C38" s="34"/>
      <c r="D38" s="11">
        <v>0</v>
      </c>
      <c r="E38" s="68">
        <v>10000</v>
      </c>
      <c r="F38" s="4" t="s">
        <v>72</v>
      </c>
      <c r="G38" s="4"/>
    </row>
    <row r="39" spans="1:7" x14ac:dyDescent="0.3">
      <c r="A39" s="8" t="s">
        <v>53</v>
      </c>
      <c r="B39" s="4">
        <v>1085</v>
      </c>
      <c r="C39" s="4"/>
      <c r="D39" s="11">
        <v>0</v>
      </c>
      <c r="E39" s="4">
        <v>1085</v>
      </c>
      <c r="F39" s="4"/>
      <c r="G39" s="4"/>
    </row>
    <row r="40" spans="1:7" x14ac:dyDescent="0.3">
      <c r="A40" s="30" t="s">
        <v>61</v>
      </c>
      <c r="B40" s="14">
        <v>4346.76</v>
      </c>
      <c r="C40" s="14"/>
      <c r="D40" s="27">
        <v>0</v>
      </c>
      <c r="E40" s="14">
        <v>4346.76</v>
      </c>
      <c r="F40" s="14"/>
      <c r="G40" s="14"/>
    </row>
    <row r="41" spans="1:7" x14ac:dyDescent="0.3">
      <c r="A41" s="8" t="s">
        <v>22</v>
      </c>
      <c r="B41" s="4">
        <v>1080.5</v>
      </c>
      <c r="C41" s="4"/>
      <c r="D41" s="11">
        <v>0</v>
      </c>
      <c r="E41" s="4">
        <v>1080.5</v>
      </c>
      <c r="F41" s="4"/>
      <c r="G41" s="4"/>
    </row>
    <row r="42" spans="1:7" x14ac:dyDescent="0.3">
      <c r="A42" s="4" t="s">
        <v>23</v>
      </c>
      <c r="B42" s="4">
        <v>25.129999999999995</v>
      </c>
      <c r="C42" s="4"/>
      <c r="D42" s="11">
        <v>0</v>
      </c>
      <c r="E42" s="4">
        <v>25.129999999999995</v>
      </c>
      <c r="F42" s="4"/>
      <c r="G42" s="4"/>
    </row>
    <row r="43" spans="1:7" x14ac:dyDescent="0.3">
      <c r="A43" s="4" t="s">
        <v>24</v>
      </c>
      <c r="B43" s="4">
        <v>100</v>
      </c>
      <c r="C43" s="4"/>
      <c r="D43" s="11">
        <v>0</v>
      </c>
      <c r="E43" s="4">
        <v>100</v>
      </c>
      <c r="F43" s="4"/>
      <c r="G43" s="4"/>
    </row>
    <row r="44" spans="1:7" x14ac:dyDescent="0.3">
      <c r="A44" s="5" t="s">
        <v>54</v>
      </c>
      <c r="B44" s="5">
        <v>2000</v>
      </c>
      <c r="C44" s="5"/>
      <c r="D44" s="13">
        <v>0</v>
      </c>
      <c r="E44" s="5">
        <v>2000</v>
      </c>
      <c r="F44" s="5"/>
      <c r="G44" s="66"/>
    </row>
    <row r="45" spans="1:7" x14ac:dyDescent="0.3">
      <c r="A45" s="5" t="s">
        <v>71</v>
      </c>
      <c r="B45" s="5"/>
      <c r="C45" s="5"/>
      <c r="D45" s="13"/>
      <c r="E45" s="5">
        <v>700</v>
      </c>
      <c r="F45" s="5"/>
      <c r="G45" s="66"/>
    </row>
    <row r="46" spans="1:7" x14ac:dyDescent="0.3">
      <c r="A46" s="4"/>
      <c r="B46" s="12"/>
      <c r="C46" s="12"/>
      <c r="E46" s="28"/>
      <c r="F46" s="28"/>
      <c r="G46"/>
    </row>
    <row r="47" spans="1:7" x14ac:dyDescent="0.3">
      <c r="A47" s="2" t="s">
        <v>63</v>
      </c>
      <c r="B47" s="23">
        <f>SUM(B37:B46)</f>
        <v>16665.39</v>
      </c>
      <c r="C47" s="23"/>
      <c r="D47" s="23">
        <f>SUM(D37:D46)</f>
        <v>0</v>
      </c>
      <c r="E47" s="23">
        <f>SUM(E37:E46)</f>
        <v>19865.390000000003</v>
      </c>
      <c r="F47" s="23"/>
      <c r="G47" s="2"/>
    </row>
    <row r="48" spans="1:7" x14ac:dyDescent="0.3">
      <c r="A48" s="4"/>
      <c r="B48" s="12"/>
      <c r="C48" s="12"/>
      <c r="E48" s="28"/>
      <c r="F48" s="28"/>
      <c r="G48"/>
    </row>
    <row r="49" spans="1:7" x14ac:dyDescent="0.3">
      <c r="A49" t="s">
        <v>62</v>
      </c>
      <c r="B49"/>
      <c r="C49"/>
      <c r="D49" s="28"/>
      <c r="E49" s="28"/>
      <c r="F49" s="28"/>
      <c r="G49"/>
    </row>
    <row r="50" spans="1:7" x14ac:dyDescent="0.3">
      <c r="A50" s="7" t="s">
        <v>18</v>
      </c>
      <c r="B50" s="26">
        <v>1141.8900000000001</v>
      </c>
      <c r="C50" s="26"/>
      <c r="D50" s="3"/>
      <c r="E50" s="28"/>
      <c r="F50" s="28"/>
      <c r="G50"/>
    </row>
    <row r="51" spans="1:7" x14ac:dyDescent="0.3">
      <c r="A51" s="7" t="s">
        <v>19</v>
      </c>
      <c r="B51" s="26">
        <v>815.87</v>
      </c>
      <c r="C51" s="26"/>
      <c r="D51" s="3"/>
      <c r="E51" s="28"/>
      <c r="F51" s="28"/>
      <c r="G51"/>
    </row>
    <row r="52" spans="1:7" x14ac:dyDescent="0.3">
      <c r="A52" s="7" t="s">
        <v>21</v>
      </c>
      <c r="B52" s="26">
        <v>2000</v>
      </c>
      <c r="C52" s="26"/>
      <c r="D52" s="3"/>
      <c r="E52" s="28"/>
      <c r="F52" s="28"/>
      <c r="G52"/>
    </row>
    <row r="53" spans="1:7" x14ac:dyDescent="0.3">
      <c r="A53" s="7" t="s">
        <v>33</v>
      </c>
      <c r="B53" s="26">
        <v>389</v>
      </c>
      <c r="C53" s="26"/>
      <c r="D53" s="3"/>
      <c r="E53" s="28"/>
      <c r="F53" s="28"/>
      <c r="G53"/>
    </row>
    <row r="54" spans="1:7" x14ac:dyDescent="0.3">
      <c r="A54"/>
      <c r="B54" s="2">
        <f>SUM(B50:B53)</f>
        <v>4346.76</v>
      </c>
      <c r="C54" s="2"/>
      <c r="D54"/>
      <c r="E54" s="28"/>
      <c r="F54" s="28"/>
      <c r="G54"/>
    </row>
    <row r="55" spans="1:7" x14ac:dyDescent="0.3">
      <c r="A55"/>
      <c r="B55"/>
      <c r="C55"/>
      <c r="D55" s="28"/>
      <c r="E55" s="28"/>
      <c r="F55" s="28"/>
      <c r="G55"/>
    </row>
    <row r="56" spans="1:7" x14ac:dyDescent="0.3">
      <c r="A56" s="9"/>
      <c r="B56"/>
      <c r="C56"/>
      <c r="D56" s="31"/>
      <c r="E56" s="28"/>
      <c r="F56" s="28"/>
      <c r="G56"/>
    </row>
    <row r="57" spans="1:7" x14ac:dyDescent="0.3">
      <c r="A57" s="32"/>
      <c r="B57"/>
      <c r="C57"/>
      <c r="D57" s="31"/>
    </row>
    <row r="58" spans="1:7" x14ac:dyDescent="0.3">
      <c r="A58" s="32"/>
      <c r="D58" s="4"/>
    </row>
    <row r="59" spans="1:7" x14ac:dyDescent="0.3">
      <c r="A59" s="32"/>
      <c r="D59" s="4"/>
    </row>
    <row r="60" spans="1:7" x14ac:dyDescent="0.3">
      <c r="A60" s="33"/>
      <c r="D60" s="2"/>
    </row>
    <row r="61" spans="1:7" x14ac:dyDescent="0.3">
      <c r="A61" s="32"/>
      <c r="D61" s="4"/>
    </row>
    <row r="62" spans="1:7" x14ac:dyDescent="0.3">
      <c r="A62" s="32"/>
      <c r="D62" s="4"/>
    </row>
    <row r="63" spans="1:7" x14ac:dyDescent="0.3">
      <c r="A63" s="32"/>
      <c r="D63" s="4"/>
    </row>
    <row r="64" spans="1:7" x14ac:dyDescent="0.3">
      <c r="A64" s="32"/>
      <c r="D64" s="4"/>
    </row>
    <row r="65" spans="1:4" x14ac:dyDescent="0.3">
      <c r="A65" s="32"/>
      <c r="D65" s="2"/>
    </row>
  </sheetData>
  <hyperlinks>
    <hyperlink ref="A24" location="_ftn1" display="_ftn1" xr:uid="{4F02DCD5-C638-4EEF-8775-83AB463AB62A}"/>
  </hyperlinks>
  <pageMargins left="0.25" right="0.25" top="0.75" bottom="0.75" header="0.3" footer="0.3"/>
  <pageSetup paperSize="9" scale="74" fitToHeight="0" orientation="landscape" horizontalDpi="360" verticalDpi="360" r:id="rId1"/>
  <rowBreaks count="1" manualBreakCount="1">
    <brk id="32" max="16383" man="1"/>
  </rowBreaks>
  <ignoredErrors>
    <ignoredError sqref="B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2022-23</vt:lpstr>
      <vt:lpstr>Earmarked funds</vt:lpstr>
      <vt:lpstr>Sheet1</vt:lpstr>
      <vt:lpstr>Sheet1!_ftn1</vt:lpstr>
      <vt:lpstr>Sheet1!_ftnref1</vt:lpstr>
      <vt:lpstr>'2022-23'!Print_Area</vt:lpstr>
      <vt:lpstr>Sheet1!Print_Area</vt:lpstr>
      <vt:lpstr>'2022-23'!Print_Titles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Becky Maoudis Parish Clerk</cp:lastModifiedBy>
  <cp:lastPrinted>2023-01-12T09:56:43Z</cp:lastPrinted>
  <dcterms:created xsi:type="dcterms:W3CDTF">2017-12-04T20:08:43Z</dcterms:created>
  <dcterms:modified xsi:type="dcterms:W3CDTF">2023-12-06T18:40:17Z</dcterms:modified>
</cp:coreProperties>
</file>